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18a07f7d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8daee50c8db4582"/>
    <x:sheet xmlns:r="http://schemas.openxmlformats.org/officeDocument/2006/relationships" name="Capacity" sheetId="2" r:id="R44d71f71ca4c4fc9"/>
    <x:sheet xmlns:r="http://schemas.openxmlformats.org/officeDocument/2006/relationships" name="Stage plan" sheetId="3" r:id="R02d47d7da8b945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0.00"/>
    <x:numFmt numFmtId="202" formatCode="#,##0.00"/>
    <x:numFmt numFmtId="203" formatCode="#,##0"/>
    <x:numFmt numFmtId="204" formatCode="0"/>
  </x:numFmts>
  <x:fonts count="7">
    <x:font>
      <x:sz val="11"/>
      <x:name val="Carlito"/>
    </x:font>
    <x:font>
      <x:sz val="11"/>
      <x:color rgb="FF173C32"/>
      <x:name val="Helvetica Neue"/>
    </x:font>
    <x:font>
      <x:b/>
      <x:sz val="20"/>
      <x:color rgb="FF173C32"/>
      <x:name val="Helvetica Neue"/>
    </x:font>
    <x:font>
      <x:sz val="11"/>
      <x:color rgb="FF59675F"/>
      <x:name val="Helvetica Neue"/>
    </x:font>
    <x:font>
      <x:b/>
      <x:sz val="11"/>
      <x:color rgb="FFFFFFFF"/>
      <x:name val="Helvetica Neue"/>
    </x:font>
    <x:font>
      <x:sz val="11"/>
      <x:color rgb="FF174F86"/>
      <x:name val="Helvetica Neue"/>
    </x:font>
    <x:font>
      <x:b/>
      <x:sz val="11"/>
      <x:color rgb="FF173C32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173C32"/>
      </x:patternFill>
    </x:fill>
    <x:fill>
      <x:patternFill patternType="solid">
        <x:fgColor rgb="FFFFF4CC"/>
      </x:patternFill>
    </x:fill>
    <x:fill>
      <x:patternFill patternType="solid">
        <x:fgColor rgb="FFF4F3ED"/>
      </x:patternFill>
    </x:fill>
    <x:fill>
      <x:patternFill patternType="solid">
        <x:fgColor rgb="FFEDF3EE"/>
      </x:patternFill>
    </x:fill>
  </x:fills>
  <x:borders count="2">
    <x:border/>
    <x:border>
      <x:bottom style="thin">
        <x:color rgb="FFCBD3C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4" fontId="5" fillId="3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4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a055670944424" /><Relationship Type="http://schemas.openxmlformats.org/officeDocument/2006/relationships/theme" Target="/xl/theme/theme1.xml" Id="R70a948069d4b4f62" /><Relationship Type="http://schemas.openxmlformats.org/officeDocument/2006/relationships/sharedStrings" Target="/xl/sharedStrings.xml" Id="R8173c23fc63d4ad3" /><Relationship Type="http://schemas.openxmlformats.org/officeDocument/2006/relationships/worksheet" Target="/xl/worksheets/sheet1.xml" Id="Rb8daee50c8db4582" /><Relationship Type="http://schemas.openxmlformats.org/officeDocument/2006/relationships/worksheet" Target="/xl/worksheets/sheet2.xml" Id="R44d71f71ca4c4fc9" /><Relationship Type="http://schemas.openxmlformats.org/officeDocument/2006/relationships/worksheet" Target="/xl/worksheets/sheet3.xml" Id="R02d47d7da8b945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2200000286102295" hidden="0" customWidth="1"/>
    <x:col min="2" max="2" width="30" hidden="0" customWidth="1"/>
    <x:col min="3" max="3" width="80" hidden="0" customWidth="1"/>
  </x:cols>
  <x:sheetData>
    <x:row r="1" ht="42" customHeight="1">
      <x:c r="A1" s="1"/>
      <x:c r="B1" s="6" t="str">
        <x:v>Intake capacity worksheet</x:v>
      </x:c>
      <x:c r="C1" s="7"/>
    </x:row>
    <x:row r="2" ht="64" customHeight="1">
      <x:c r="A2" s="1"/>
      <x:c r="B2" s="3" t="str">
        <x:v>CaseLead Agency</x:v>
      </x:c>
      <x:c r="C2" s="8" t="str">
        <x:v>Editable buyer worksheet · October 5, 2026</x:v>
      </x:c>
    </x:row>
    <x:row r="3" ht="42" customHeight="1">
      <x:c r="A3" s="1"/>
      <x:c r="B3" s="3"/>
      <x:c r="C3" s="3"/>
    </x:row>
    <x:row r="4" ht="50" customHeight="1">
      <x:c r="A4" s="1"/>
      <x:c r="B4" s="10" t="str">
        <x:v>Use</x:v>
      </x:c>
      <x:c r="C4" s="10" t="str">
        <x:v>Instruction</x:v>
      </x:c>
    </x:row>
    <x:row r="5" ht="60" customHeight="1">
      <x:c r="A5" s="1"/>
      <x:c r="B5" s="3" t="str">
        <x:v>Start here</x:v>
      </x:c>
      <x:c r="C5" s="3" t="str">
        <x:v>All populated values are fictional planning examples, not benchmarks, delivered matters or CaseLead outcomes. Replace the amber inputs with one firm planning period.</x:v>
      </x:c>
    </x:row>
    <x:row r="6" ht="60" customHeight="1">
      <x:c r="A6" s="1"/>
      <x:c r="B6" s="3" t="str">
        <x:v>1. Set shared capacity</x:v>
      </x:c>
      <x:c r="C6" s="3" t="str">
        <x:v>In Capacity, enter each person once and their usable hours AFTER existing work, meetings, leave and other commitments. Use unique staff labels. Enter 0 for unused rows.</x:v>
      </x:c>
    </x:row>
    <x:row r="7" ht="78" customHeight="1">
      <x:c r="A7" s="1"/>
      <x:c r="B7" s="3" t="str">
        <x:v>2. Define firm work</x:v>
      </x:c>
      <x:c r="C7" s="3" t="str">
        <x:v>In Stage plan, enter the records requiring YOUR FIRM to do each activity and the firm minutes per record. Supplier-performed work is excluded. A separate firm verification step may still take time.</x:v>
      </x:c>
    </x:row>
    <x:row r="8" ht="60" customHeight="1">
      <x:c r="A8" s="1"/>
      <x:c r="B8" s="3" t="str">
        <x:v>3. Allocate the hours</x:v>
      </x:c>
      <x:c r="C8" s="3" t="str">
        <x:v>Allocate the single shared pool across stages once. The sum of stage allocations cannot exceed usable hours. An owner appearing on several stages does not add capacity.</x:v>
      </x:c>
    </x:row>
    <x:row r="9" ht="78" customHeight="1">
      <x:c r="A9" s="1"/>
      <x:c r="B9" s="3" t="str">
        <x:v>4. Read the limits</x:v>
      </x:c>
      <x:c r="C9" s="3" t="str">
        <x:v>Required hours sum all forecast stage work. Deficit and surplus are separate positive amounts. Stage ceilings use allocated hours; the common-cohort ceiling assumes every new record needs each modeled firm stage.</x:v>
      </x:c>
    </x:row>
    <x:row r="10" ht="78" customHeight="1">
      <x:c r="A10" s="1"/>
      <x:c r="B10" s="3" t="str">
        <x:v>Zero and blank</x:v>
      </x:c>
      <x:c r="C10" s="3" t="str">
        <x:v>0 is a valid explicit input for no records, no firm minutes, no usable hours or no backlog. Blanks, text and negative numeric inputs stop affected calculations. Counts must be whole numbers.</x:v>
      </x:c>
    </x:row>
    <x:row r="11" ht="78" customHeight="1">
      <x:c r="A11" s="1"/>
      <x:c r="B11" s="3" t="str">
        <x:v>Backlog</x:v>
      </x:c>
      <x:c r="C11" s="3" t="str">
        <x:v>Backlog age is the oldest open item in calendar days as of the planning cutoff. It is descriptive, not a workload estimate. Include remaining backlog work in forecast records or deduct its time from available hours, once.</x:v>
      </x:c>
    </x:row>
    <x:row r="12" ht="60" customHeight="1">
      <x:c r="A12" s="1"/>
      <x:c r="B12" s="3" t="str">
        <x:v>Time and scope</x:v>
      </x:c>
      <x:c r="C12" s="3" t="str">
        <x:v>Use the same period and cutoff throughout. Follow-up minutes are TOTAL expected firm follow-up time per record, not minutes per attempt unless multiplied by attempts first.</x:v>
      </x:c>
    </x:row>
    <x:row r="13" ht="78" customHeight="1">
      <x:c r="A13" s="1"/>
      <x:c r="B13" s="3" t="str">
        <x:v>When there is a gap</x:v>
      </x:c>
      <x:c r="C13" s="3" t="str">
        <x:v>Adjust opening volume, staffing, stage allocation or scope and recheck the backlog. A time ceiling is a planning estimate, not a promise of case acceptance or staffing productivity.</x:v>
      </x:c>
    </x:row>
    <x:row r="14" ht="78" customHeight="1">
      <x:c r="A14" s="1"/>
      <x:c r="B14" s="3" t="str">
        <x:v>Formula cells</x:v>
      </x:c>
      <x:c r="C14" s="3" t="str">
        <x:v>Amber cells are editable. Pale green result cells contain formulas. Keep formulas intact. Unallocated hours stay in the shared pool and do not raise an individual stage ceiling.</x:v>
      </x:c>
    </x:row>
    <x:row r="15" ht="60" customHeight="1">
      <x:c r="A15" s="1"/>
      <x:c r="B15" s="3" t="str">
        <x:v>Sources</x:v>
      </x:c>
      <x:c r="C15" s="3" t="str">
        <x:v>https://caseleadagency.com/resources/personal-injury-case-lead-pilot</x:v>
      </x:c>
    </x:row>
    <x:row r="16" ht="60" customHeight="1">
      <x:c r="A16" s="1"/>
      <x:c r="B16" s="3" t="str">
        <x:v>Qualification fields</x:v>
      </x:c>
      <x:c r="C16" s="3" t="str">
        <x:v>https://caseleadagency.com/resources/mva-case-qualification-checklist</x:v>
      </x:c>
    </x:row>
    <x:row r="17" ht="60" customHeight="1">
      <x:c r="A17" s="1"/>
      <x:c r="B17" s="3" t="str">
        <x:v>Economics calculator</x:v>
      </x:c>
      <x:c r="C17" s="3" t="str">
        <x:v>https://caseleadagency.com/tools/acquisition-economics-calculator</x:v>
      </x:c>
    </x:row>
    <x:row r="18" ht="60" customHeight="1">
      <x:c r="A18" s="1"/>
      <x:c r="B18" s="3" t="str">
        <x:v>Privacy</x:v>
      </x:c>
      <x:c r="C18" s="3" t="str">
        <x:v>Use non-identifying team and cohort labels. No client details, contact records or case documents belong in this public template.</x:v>
      </x:c>
    </x:row>
    <x:row r="19" ht="42" customHeight="1">
      <x:c r="A19" s="1"/>
      <x:c r="B19" s="3"/>
      <x:c r="C19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2200000286102295" hidden="0" customWidth="1"/>
    <x:col min="2" max="2" width="34.439998626708984" hidden="0" customWidth="1"/>
    <x:col min="3" max="3" width="20" hidden="0" customWidth="1"/>
    <x:col min="4" max="4" width="56.66999816894531" hidden="0" customWidth="1"/>
  </x:cols>
  <x:sheetData>
    <x:row r="1" ht="42" customHeight="1">
      <x:c r="A1" s="1"/>
      <x:c r="B1" s="6" t="str">
        <x:v>Firm intake capacity</x:v>
      </x:c>
      <x:c r="C1" s="7"/>
      <x:c r="D1" s="7"/>
    </x:row>
    <x:row r="2" ht="64" customHeight="1">
      <x:c r="A2" s="1"/>
      <x:c r="B2" s="3" t="str">
        <x:v>CaseLead Agency</x:v>
      </x:c>
      <x:c r="C2" s="3"/>
      <x:c r="D2" s="8" t="str">
        <x:v>Fictional example. One shared pool, one planning period.</x:v>
      </x:c>
    </x:row>
    <x:row r="3" ht="42" customHeight="1">
      <x:c r="A3" s="1"/>
      <x:c r="B3" s="3"/>
      <x:c r="C3" s="3"/>
      <x:c r="D3" s="3"/>
    </x:row>
    <x:row r="4" ht="42" customHeight="1">
      <x:c r="A4" s="1"/>
      <x:c r="B4" s="3" t="str">
        <x:v>Planning period</x:v>
      </x:c>
      <x:c r="C4" s="14" t="str">
        <x:v>Fictional weekly plan</x:v>
      </x:c>
      <x:c r="D4" s="3" t="str">
        <x:v>Replace with the same period used for every volume and staffing input.</x:v>
      </x:c>
    </x:row>
    <x:row r="5" ht="42" customHeight="1">
      <x:c r="A5" s="1"/>
      <x:c r="B5" s="3" t="str">
        <x:v>Planning cutoff</x:v>
      </x:c>
      <x:c r="C5" s="14" t="str">
        <x:v>Fictional cutoff</x:v>
      </x:c>
      <x:c r="D5" s="3" t="str">
        <x:v>Add the date used to measure backlog age.</x:v>
      </x:c>
    </x:row>
    <x:row r="6" ht="42" customHeight="1">
      <x:c r="A6" s="1"/>
      <x:c r="B6" s="3"/>
      <x:c r="C6" s="3"/>
      <x:c r="D6" s="3"/>
    </x:row>
    <x:row r="7" ht="50" customHeight="1">
      <x:c r="A7" s="1"/>
      <x:c r="B7" s="10" t="str">
        <x:v>Staff label (unique)</x:v>
      </x:c>
      <x:c r="C7" s="10" t="str">
        <x:v>Usable hours</x:v>
      </x:c>
      <x:c r="D7" s="10" t="str">
        <x:v>Capacity basis</x:v>
      </x:c>
    </x:row>
    <x:row r="8" ht="42" customHeight="1">
      <x:c r="A8" s="1"/>
      <x:c r="B8" s="16" t="str">
        <x:v>Fictional staff A</x:v>
      </x:c>
      <x:c r="C8" s="17" t="n">
        <x:v>15</x:v>
      </x:c>
      <x:c r="D8" s="16" t="str">
        <x:v>Hours remaining after existing work.</x:v>
      </x:c>
    </x:row>
    <x:row r="9" ht="42" customHeight="1">
      <x:c r="A9" s="1"/>
      <x:c r="B9" s="16" t="str">
        <x:v>Fictional staff B</x:v>
      </x:c>
      <x:c r="C9" s="17" t="n">
        <x:v>15</x:v>
      </x:c>
      <x:c r="D9" s="16" t="str">
        <x:v>Hours remaining after existing work.</x:v>
      </x:c>
    </x:row>
    <x:row r="10" ht="42" customHeight="1">
      <x:c r="A10" s="1"/>
      <x:c r="B10" s="16" t="str">
        <x:v>Unused staff C</x:v>
      </x:c>
      <x:c r="C10" s="17" t="n">
        <x:v>0</x:v>
      </x:c>
      <x:c r="D10" s="16" t="str">
        <x:v>Enter 0 when unused.</x:v>
      </x:c>
    </x:row>
    <x:row r="11" ht="42" customHeight="1">
      <x:c r="A11" s="1"/>
      <x:c r="B11" s="16" t="str">
        <x:v>Unused staff D</x:v>
      </x:c>
      <x:c r="C11" s="17" t="n">
        <x:v>0</x:v>
      </x:c>
      <x:c r="D11" s="16" t="str">
        <x:v>Enter 0 when unused.</x:v>
      </x:c>
    </x:row>
    <x:row r="12" ht="42" customHeight="1">
      <x:c r="A12" s="1"/>
      <x:c r="B12" s="3"/>
      <x:c r="C12" s="3"/>
      <x:c r="D12" s="3"/>
    </x:row>
    <x:row r="13" ht="60" customHeight="1">
      <x:c r="A13" s="1"/>
      <x:c r="B13" s="3" t="str">
        <x:v>Staff input check</x:v>
      </x:c>
      <x:c r="C13" s="3"/>
      <x:c r="D13" s="3" t="str">
        <x:f>IF(COUNT(C8:C11)&lt;&gt;4,"Enter all four numeric hours; use 0 when unused.",IF(MIN(C8:C11)&lt;0,"Hours cannot be negative.",IF(OR(B8="",B9="",B10="",B11=""),"Enter unique staff labels.",IF(OR(COUNTIF(B8:B11,B8)&gt;1,COUNTIF(B8:B11,B9)&gt;1,COUNTIF(B8:B11,B10)&gt;1,COUNTIF(B8:B11,B11)&gt;1),"Duplicate staff labels: count each person once.","Inputs complete"))))</x:f>
        <x:v>Inputs complete</x:v>
      </x:c>
    </x:row>
    <x:row r="14" ht="42" customHeight="1">
      <x:c r="A14" s="1"/>
      <x:c r="B14" s="3"/>
      <x:c r="C14" s="3"/>
      <x:c r="D14" s="3"/>
    </x:row>
    <x:row r="15" ht="42" customHeight="1">
      <x:c r="A15" s="1"/>
      <x:c r="B15" s="19" t="str">
        <x:v>Shared capacity and forecast</x:v>
      </x:c>
      <x:c r="C15" s="19"/>
      <x:c r="D15" s="19"/>
    </x:row>
    <x:row r="16" ht="42" customHeight="1">
      <x:c r="A16" s="1"/>
      <x:c r="B16" s="3" t="str">
        <x:v>Usable firm hours</x:v>
      </x:c>
      <x:c r="C16" s="24" t="n">
        <x:f>IF(D13="Inputs complete",SUM(C8:C11),"")</x:f>
        <x:v>30</x:v>
      </x:c>
      <x:c r="D16" s="3" t="str">
        <x:v>The shared pool. Each staff row is counted once.</x:v>
      </x:c>
    </x:row>
    <x:row r="17" ht="42" customHeight="1">
      <x:c r="A17" s="1"/>
      <x:c r="B17" s="3" t="str">
        <x:v>Required firm minutes</x:v>
      </x:c>
      <x:c r="C17" s="24" t="n">
        <x:f>IF(COUNT('Stage plan'!G6:G9)=4,SUM('Stage plan'!G6:G9)*60,"")</x:f>
        <x:v>2600</x:v>
      </x:c>
      <x:c r="D17" s="3" t="str">
        <x:v>Sum of stage hours × 60; each stage uses its own forecast volume.</x:v>
      </x:c>
    </x:row>
    <x:row r="18" ht="42" customHeight="1">
      <x:c r="A18" s="1"/>
      <x:c r="B18" s="3" t="str">
        <x:v>Required firm hours</x:v>
      </x:c>
      <x:c r="C18" s="24" t="n">
        <x:f>IF(ISNUMBER(C17),C17/60,"")</x:f>
        <x:v>43.333333333333336</x:v>
      </x:c>
      <x:c r="D18" s="3" t="str">
        <x:v>43.3333 hours in the fictional example = 43 hours 20 minutes.</x:v>
      </x:c>
    </x:row>
    <x:row r="19" ht="42" customHeight="1">
      <x:c r="A19" s="1"/>
      <x:c r="B19" s="3" t="str">
        <x:v>Deficit hours (positive)</x:v>
      </x:c>
      <x:c r="C19" s="24" t="n">
        <x:f>IF(COUNT(C16,C18)=2,MAX(C18-C16,0),"")</x:f>
        <x:v>13.333333333333336</x:v>
      </x:c>
      <x:c r="D19" s="3" t="str">
        <x:v>Additional hours needed. Zero means no aggregate deficit.</x:v>
      </x:c>
    </x:row>
    <x:row r="20" ht="42" customHeight="1">
      <x:c r="A20" s="1"/>
      <x:c r="B20" s="3" t="str">
        <x:v>Surplus hours (positive)</x:v>
      </x:c>
      <x:c r="C20" s="24" t="n">
        <x:f>IF(COUNT(C16,C18)=2,MAX(C16-C18,0),"")</x:f>
        <x:v>0</x:v>
      </x:c>
      <x:c r="D20" s="3" t="str">
        <x:v>Unused aggregate capacity. Zero means no aggregate surplus.</x:v>
      </x:c>
    </x:row>
    <x:row r="21" ht="42" customHeight="1">
      <x:c r="A21" s="1"/>
      <x:c r="B21" s="3" t="str">
        <x:v>Deficit minutes</x:v>
      </x:c>
      <x:c r="C21" s="24" t="n">
        <x:f>IF(COUNT(C16,C17)=2,MAX(C17-C16*60,0),"")</x:f>
        <x:v>800</x:v>
      </x:c>
      <x:c r="D21" s="3" t="str">
        <x:v>800 minutes in the example = 13 hours 20 minutes.</x:v>
      </x:c>
    </x:row>
    <x:row r="22" ht="42" customHeight="1">
      <x:c r="A22" s="1"/>
      <x:c r="B22" s="3"/>
      <x:c r="C22" s="3"/>
      <x:c r="D22" s="3"/>
    </x:row>
    <x:row r="23" ht="42" customHeight="1">
      <x:c r="A23" s="1"/>
      <x:c r="B23" s="3" t="str">
        <x:v>Allocated stage hours</x:v>
      </x:c>
      <x:c r="C23" s="24" t="n">
        <x:f>IF(COUNT('Stage plan'!F6:F9)=4,IF(MIN('Stage plan'!F6:F9)&gt;=0,SUM('Stage plan'!F6:F9),""),"")</x:f>
        <x:v>30</x:v>
      </x:c>
      <x:c r="D23" s="3" t="str">
        <x:v>Each allocated hour serves one stage in this plan.</x:v>
      </x:c>
    </x:row>
    <x:row r="24" ht="42" customHeight="1">
      <x:c r="A24" s="1"/>
      <x:c r="B24" s="3" t="str">
        <x:v>Allocation check</x:v>
      </x:c>
      <x:c r="C24" s="3"/>
      <x:c r="D24" s="3" t="str">
        <x:f>IF(COUNT(C16,C23)&lt;&gt;2,"Complete valid staff and allocation hours.",IF(C23&gt;C16,"Allocated hours exceed the shared pool.","Allocation within pool"))</x:f>
        <x:v>Allocation within pool</x:v>
      </x:c>
    </x:row>
    <x:row r="25" ht="42" customHeight="1">
      <x:c r="A25" s="1"/>
      <x:c r="B25" s="3" t="str">
        <x:v>Unallocated hours</x:v>
      </x:c>
      <x:c r="C25" s="24" t="n">
        <x:f>IF(D24="Allocation within pool",C16-C23,"")</x:f>
        <x:v>0</x:v>
      </x:c>
      <x:c r="D25" s="3" t="str">
        <x:v>Available hours not yet assigned to a stage.</x:v>
      </x:c>
    </x:row>
    <x:row r="26" ht="42" customHeight="1">
      <x:c r="A26" s="1"/>
      <x:c r="B26" s="3"/>
      <x:c r="C26" s="3"/>
      <x:c r="D26" s="3"/>
    </x:row>
    <x:row r="27" ht="42" customHeight="1">
      <x:c r="A27" s="1"/>
      <x:c r="B27" s="19" t="str">
        <x:v>Common-cohort volume ceiling</x:v>
      </x:c>
      <x:c r="C27" s="19"/>
      <x:c r="D27" s="19"/>
    </x:row>
    <x:row r="28" ht="42" customHeight="1">
      <x:c r="A28" s="1"/>
      <x:c r="B28" s="3" t="str">
        <x:v>Minutes per full-stage record</x:v>
      </x:c>
      <x:c r="C28" s="24" t="n">
        <x:f>IF(COUNT('Stage plan'!G6:G9)=4,SUM('Stage plan'!D6:D9),"")</x:f>
        <x:v>65</x:v>
      </x:c>
      <x:c r="D28" s="3" t="str">
        <x:v>Assumes every new record needs every modeled firm stage.</x:v>
      </x:c>
    </x:row>
    <x:row r="29" ht="42" customHeight="1">
      <x:c r="A29" s="1"/>
      <x:c r="B29" s="3" t="str">
        <x:v>Pooled whole-record ceiling</x:v>
      </x:c>
      <x:c r="C29" s="25" t="n">
        <x:f>IF(COUNT(C16,C28)&lt;&gt;2,"",IF(C28=0,"No firm time modeled",ROUNDDOWN(C16*60/C28,0)))</x:f>
        <x:v>27</x:v>
      </x:c>
      <x:c r="D29" s="3" t="str">
        <x:v>Theoretical ceiling if all shared hours can be reassigned freely.</x:v>
      </x:c>
    </x:row>
    <x:row r="30" ht="42" customHeight="1">
      <x:c r="A30" s="1"/>
      <x:c r="B30" s="3" t="str">
        <x:v>Allocated whole-record ceiling</x:v>
      </x:c>
      <x:c r="C30" s="25" t="n">
        <x:f>IF(OR(D24&lt;&gt;"Allocation within pool",COUNT('Stage plan'!G6:G9)&lt;&gt;4),"",IF(C28=0,"No firm time modeled",MIN('Stage plan'!J6:J9)))</x:f>
        <x:v>27</x:v>
      </x:c>
      <x:c r="D30" s="3" t="str">
        <x:v>Minimum ceiling across stages with firm time. Owner-specific constraints may lower this further.</x:v>
      </x:c>
    </x:row>
    <x:row r="31" ht="42" customHeight="1">
      <x:c r="A31" s="1"/>
      <x:c r="B31" s="3"/>
      <x:c r="C31" s="3"/>
      <x:c r="D31" s="3"/>
    </x:row>
    <x:row r="32" ht="42" customHeight="1">
      <x:c r="A32" s="1"/>
      <x:c r="B32" s="3"/>
      <x:c r="C32" s="3"/>
      <x:c r="D32" s="3"/>
    </x:row>
    <x:row r="33" ht="82" customHeight="1">
      <x:c r="A33" s="1"/>
      <x:c r="B33" s="3" t="str">
        <x:v>Interpreting the ceiling</x:v>
      </x:c>
      <x:c r="C33" s="3"/>
      <x:c r="D33" s="3" t="str">
        <x:v>Use for a common cohort needing all modeled stages. Different stage volumes, skill restrictions, urgent cases and arrival timing require a separate operational judgment.</x:v>
      </x:c>
    </x:row>
    <x:row r="34" ht="42" customHeight="1">
      <x:c r="A34" s="1"/>
      <x:c r="B34" s="3"/>
      <x:c r="C34" s="3"/>
      <x:c r="D34" s="3"/>
    </x:row>
    <x:row r="35" ht="64" customHeight="1">
      <x:c r="A35" s="1"/>
      <x:c r="B35" s="3" t="str">
        <x:v>Next decision</x:v>
      </x:c>
      <x:c r="C35" s="3"/>
      <x:c r="D35" s="16" t="str">
        <x:v>Fictional plan: reduce opening volume or add usable hours, then assign the coverage.</x:v>
      </x:c>
    </x:row>
  </x:sheetData>
  <x:dataValidations count="1">
    <x:dataValidation type="decimal" operator="greaterThanOrEqual" sqref="C8:C1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25.559999465942383" hidden="0" customWidth="1"/>
    <x:col min="3" max="3" width="10" hidden="0" customWidth="1"/>
    <x:col min="4" max="4" width="11.109999656677246" hidden="0" customWidth="1"/>
    <x:col min="5" max="5" width="15.5600004196167" hidden="0" customWidth="1"/>
    <x:col min="6" max="6" width="12.220000267028809" hidden="0" customWidth="1"/>
    <x:col min="7" max="7" width="11.670000076293945" hidden="0" customWidth="1"/>
    <x:col min="8" max="8" width="16.670000076293945" hidden="0" customWidth="1"/>
    <x:col min="9" max="9" width="13.329999923706055" hidden="0" customWidth="1"/>
    <x:col min="10" max="10" width="13.329999923706055" hidden="0" customWidth="1"/>
    <x:col min="11" max="11" width="30" hidden="0" customWidth="1"/>
  </x:cols>
  <x:sheetData>
    <x:row r="1" ht="42" customHeight="1">
      <x:c r="A1" s="1"/>
      <x:c r="B1" s="6" t="str">
        <x:v>Firm work by stage</x:v>
      </x:c>
      <x:c r="C1" s="7"/>
      <x:c r="D1" s="7"/>
      <x:c r="E1" s="7"/>
      <x:c r="F1" s="7"/>
      <x:c r="G1" s="7"/>
      <x:c r="H1" s="7"/>
      <x:c r="I1" s="7"/>
      <x:c r="J1" s="7"/>
      <x:c r="K1" s="7"/>
    </x:row>
    <x:row r="2" ht="64" customHeight="1">
      <x:c r="A2" s="1"/>
      <x:c r="B2" s="3" t="str">
        <x:v>CaseLead Agency</x:v>
      </x:c>
      <x:c r="C2" s="3"/>
      <x:c r="D2" s="3"/>
      <x:c r="E2" s="3"/>
      <x:c r="F2" s="3"/>
      <x:c r="G2" s="3"/>
      <x:c r="H2" s="3"/>
      <x:c r="I2" s="3"/>
      <x:c r="J2" s="3"/>
      <x:c r="K2" s="8" t="str">
        <x:v>Fictional inputs. Exclude supplier work from firm minutes.</x:v>
      </x:c>
    </x:row>
    <x:row r="3" ht="42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42" customHeight="1">
      <x:c r="A4" s="1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50" customHeight="1">
      <x:c r="A5" s="1"/>
      <x:c r="B5" s="10" t="str">
        <x:v>Firm stage</x:v>
      </x:c>
      <x:c r="C5" s="10" t="str">
        <x:v>Records</x:v>
      </x:c>
      <x:c r="D5" s="10" t="str">
        <x:v>Firm min / record</x:v>
      </x:c>
      <x:c r="E5" s="10" t="str">
        <x:v>Assigned owner</x:v>
      </x:c>
      <x:c r="F5" s="10" t="str">
        <x:v>Allocated hours</x:v>
      </x:c>
      <x:c r="G5" s="10" t="str">
        <x:v>Required hours</x:v>
      </x:c>
      <x:c r="H5" s="10" t="str">
        <x:v>Input check</x:v>
      </x:c>
      <x:c r="I5" s="10" t="str">
        <x:v>Deficit hours</x:v>
      </x:c>
      <x:c r="J5" s="10" t="str">
        <x:v>Stage ceiling</x:v>
      </x:c>
      <x:c r="K5" s="10" t="str">
        <x:v>Assumption to verify</x:v>
      </x:c>
    </x:row>
    <x:row r="6" ht="88" customHeight="1">
      <x:c r="A6" s="1"/>
      <x:c r="B6" s="16" t="str">
        <x:v>Initial firm contact</x:v>
      </x:c>
      <x:c r="C6" s="27" t="n">
        <x:v>40</x:v>
      </x:c>
      <x:c r="D6" s="27" t="n">
        <x:v>15</x:v>
      </x:c>
      <x:c r="E6" s="16" t="str">
        <x:v>Intake owner</x:v>
      </x:c>
      <x:c r="F6" s="17" t="n">
        <x:v>7</x:v>
      </x:c>
      <x:c r="G6" s="28" t="n">
        <x:f>IF(H6="Inputs complete",C6*D6/60,"")</x:f>
        <x:v>10</x:v>
      </x:c>
      <x:c r="H6" s="28" t="str">
        <x:f>IF(COUNT(C6:D6,F6)&lt;&gt;3,"Missing numeric input",IF(OR(MIN(C6:D6,F6)&lt;0,MOD(C6,1)&lt;&gt;0),"Invalid count or time","Inputs complete"))</x:f>
        <x:v>Inputs complete</x:v>
      </x:c>
      <x:c r="I6" s="28" t="n">
        <x:f>IF(AND(H6="Inputs complete",'Capacity'!$D$24="Allocation within pool"),MAX(G6-F6,0),"")</x:f>
        <x:v>3</x:v>
      </x:c>
      <x:c r="J6" s="29" t="n">
        <x:f>IF(AND(H6="Inputs complete",'Capacity'!$D$24="Allocation within pool"),IF(D6=0,"No firm time",ROUNDDOWN(F6*60/D6,0)),"")</x:f>
        <x:v>28</x:v>
      </x:c>
      <x:c r="K6" s="16" t="str">
        <x:v>Firm contact still required; supplier calls excluded.</x:v>
      </x:c>
    </x:row>
    <x:row r="7" ht="88" customHeight="1">
      <x:c r="A7" s="1"/>
      <x:c r="B7" s="16" t="str">
        <x:v>Firm follow-up</x:v>
      </x:c>
      <x:c r="C7" s="27" t="n">
        <x:v>40</x:v>
      </x:c>
      <x:c r="D7" s="27" t="n">
        <x:v>30</x:v>
      </x:c>
      <x:c r="E7" s="16" t="str">
        <x:v>Intake owner</x:v>
      </x:c>
      <x:c r="F7" s="17" t="n">
        <x:v>14</x:v>
      </x:c>
      <x:c r="G7" s="28" t="n">
        <x:f>IF(H7="Inputs complete",C7*D7/60,"")</x:f>
        <x:v>20</x:v>
      </x:c>
      <x:c r="H7" s="28" t="str">
        <x:f>IF(COUNT(C7:D7,F7)&lt;&gt;3,"Missing numeric input",IF(OR(MIN(C7:D7,F7)&lt;0,MOD(C7,1)&lt;&gt;0),"Invalid count or time","Inputs complete"))</x:f>
        <x:v>Inputs complete</x:v>
      </x:c>
      <x:c r="I7" s="28" t="n">
        <x:f>IF(AND(H7="Inputs complete",'Capacity'!$D$24="Allocation within pool"),MAX(G7-F7,0),"")</x:f>
        <x:v>6</x:v>
      </x:c>
      <x:c r="J7" s="29" t="n">
        <x:f>IF(AND(H7="Inputs complete",'Capacity'!$D$24="Allocation within pool"),IF(D7=0,"No firm time",ROUNDDOWN(F7*60/D7,0)),"")</x:f>
        <x:v>28</x:v>
      </x:c>
      <x:c r="K7" s="16" t="str">
        <x:v>30 minutes is total follow-up time per record.</x:v>
      </x:c>
    </x:row>
    <x:row r="8" ht="88" customHeight="1">
      <x:c r="A8" s="1"/>
      <x:c r="B8" s="16" t="str">
        <x:v>Firm document review</x:v>
      </x:c>
      <x:c r="C8" s="27" t="n">
        <x:v>40</x:v>
      </x:c>
      <x:c r="D8" s="27" t="n">
        <x:v>20</x:v>
      </x:c>
      <x:c r="E8" s="16" t="str">
        <x:v>Review owner</x:v>
      </x:c>
      <x:c r="F8" s="17" t="n">
        <x:v>9</x:v>
      </x:c>
      <x:c r="G8" s="28" t="n">
        <x:f>IF(H8="Inputs complete",C8*D8/60,"")</x:f>
        <x:v>13.333333333333334</x:v>
      </x:c>
      <x:c r="H8" s="28" t="str">
        <x:f>IF(COUNT(C8:D8,F8)&lt;&gt;3,"Missing numeric input",IF(OR(MIN(C8:D8,F8)&lt;0,MOD(C8,1)&lt;&gt;0),"Invalid count or time","Inputs complete"))</x:f>
        <x:v>Inputs complete</x:v>
      </x:c>
      <x:c r="I8" s="28" t="n">
        <x:f>IF(AND(H8="Inputs complete",'Capacity'!$D$24="Allocation within pool"),MAX(G8-F8,0),"")</x:f>
        <x:v>4.333333333333334</x:v>
      </x:c>
      <x:c r="J8" s="29" t="n">
        <x:f>IF(AND(H8="Inputs complete",'Capacity'!$D$24="Allocation within pool"),IF(D8=0,"No firm time",ROUNDDOWN(F8*60/D8,0)),"")</x:f>
        <x:v>27</x:v>
      </x:c>
      <x:c r="K8" s="16" t="str">
        <x:v>Review work only; supplier collection excluded.</x:v>
      </x:c>
    </x:row>
    <x:row r="9" ht="88" customHeight="1">
      <x:c r="A9" s="1"/>
      <x:c r="B9" s="16" t="str">
        <x:v>Additional firm stage</x:v>
      </x:c>
      <x:c r="C9" s="27" t="n">
        <x:v>0</x:v>
      </x:c>
      <x:c r="D9" s="27" t="n">
        <x:v>0</x:v>
      </x:c>
      <x:c r="E9" s="16" t="str">
        <x:v>Unassigned</x:v>
      </x:c>
      <x:c r="F9" s="17" t="n">
        <x:v>0</x:v>
      </x:c>
      <x:c r="G9" s="28" t="n">
        <x:f>IF(H9="Inputs complete",C9*D9/60,"")</x:f>
        <x:v>0</x:v>
      </x:c>
      <x:c r="H9" s="28" t="str">
        <x:f>IF(COUNT(C9:D9,F9)&lt;&gt;3,"Missing numeric input",IF(OR(MIN(C9:D9,F9)&lt;0,MOD(C9,1)&lt;&gt;0),"Invalid count or time","Inputs complete"))</x:f>
        <x:v>Inputs complete</x:v>
      </x:c>
      <x:c r="I9" s="28" t="n">
        <x:f>IF(AND(H9="Inputs complete",'Capacity'!$D$24="Allocation within pool"),MAX(G9-F9,0),"")</x:f>
        <x:v>0</x:v>
      </x:c>
      <x:c r="J9" s="29" t="str">
        <x:f>IF(AND(H9="Inputs complete",'Capacity'!$D$24="Allocation within pool"),IF(D9=0,"No firm time",ROUNDDOWN(F9*60/D9,0)),"")</x:f>
        <x:v>No firm time</x:v>
      </x:c>
      <x:c r="K9" s="16" t="str">
        <x:v>No added firm work in this fictional plan.</x:v>
      </x:c>
    </x:row>
    <x:row r="10" ht="42" customHeight="1">
      <x:c r="A10" s="1"/>
      <x:c r="B10" s="3"/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42" customHeight="1">
      <x:c r="A11" s="1"/>
      <x:c r="B11" s="3"/>
      <x:c r="C11" s="3"/>
      <x:c r="D11" s="3"/>
      <x:c r="E11" s="3"/>
      <x:c r="F11" s="3"/>
      <x:c r="G11" s="3"/>
      <x:c r="H11" s="3"/>
      <x:c r="I11" s="3"/>
      <x:c r="J11" s="3"/>
      <x:c r="K11" s="3"/>
    </x:row>
    <x:row r="12" ht="50" customHeight="1">
      <x:c r="A12" s="1"/>
      <x:c r="B12" s="10" t="str">
        <x:v>Stage</x:v>
      </x:c>
      <x:c r="C12" s="10" t="str">
        <x:v>Oldest backlog age (days)</x:v>
      </x:c>
      <x:c r="D12" s="10" t="str">
        <x:v>Backlog interpretation</x:v>
      </x:c>
      <x:c r="E12" s="3"/>
      <x:c r="F12" s="3"/>
      <x:c r="G12" s="3"/>
      <x:c r="H12" s="3"/>
      <x:c r="I12" s="3"/>
      <x:c r="J12" s="3"/>
      <x:c r="K12" s="3"/>
    </x:row>
    <x:row r="13" ht="80" customHeight="1">
      <x:c r="A13" s="1"/>
      <x:c r="B13" s="3" t="str">
        <x:f>B6</x:f>
        <x:v>Initial firm contact</x:v>
      </x:c>
      <x:c r="C13" s="27" t="n">
        <x:v>2</x:v>
      </x:c>
      <x:c r="D13" s="16" t="str">
        <x:v>Fictional age. Use 0 if no open items.</x:v>
      </x:c>
      <x:c r="E13" s="3"/>
      <x:c r="F13" s="3"/>
      <x:c r="G13" s="3"/>
      <x:c r="H13" s="3"/>
      <x:c r="I13" s="3"/>
      <x:c r="J13" s="3"/>
      <x:c r="K13" s="3"/>
    </x:row>
    <x:row r="14" ht="80" customHeight="1">
      <x:c r="A14" s="1"/>
      <x:c r="B14" s="3" t="str">
        <x:f>B7</x:f>
        <x:v>Firm follow-up</x:v>
      </x:c>
      <x:c r="C14" s="27" t="n">
        <x:v>3</x:v>
      </x:c>
      <x:c r="D14" s="16" t="str">
        <x:v>Fictional age. Use 0 if no open items.</x:v>
      </x:c>
      <x:c r="E14" s="3"/>
      <x:c r="F14" s="3"/>
      <x:c r="G14" s="3"/>
      <x:c r="H14" s="3"/>
      <x:c r="I14" s="3"/>
      <x:c r="J14" s="3"/>
      <x:c r="K14" s="3"/>
    </x:row>
    <x:row r="15" ht="80" customHeight="1">
      <x:c r="A15" s="1"/>
      <x:c r="B15" s="3" t="str">
        <x:f>B8</x:f>
        <x:v>Firm document review</x:v>
      </x:c>
      <x:c r="C15" s="27" t="n">
        <x:v>1</x:v>
      </x:c>
      <x:c r="D15" s="16" t="str">
        <x:v>Fictional age. Use 0 if no open items.</x:v>
      </x:c>
      <x:c r="E15" s="3"/>
      <x:c r="F15" s="3"/>
      <x:c r="G15" s="3"/>
      <x:c r="H15" s="3"/>
      <x:c r="I15" s="3"/>
      <x:c r="J15" s="3"/>
      <x:c r="K15" s="3"/>
    </x:row>
    <x:row r="16" ht="80" customHeight="1">
      <x:c r="A16" s="1"/>
      <x:c r="B16" s="3" t="str">
        <x:f>B9</x:f>
        <x:v>Additional firm stage</x:v>
      </x:c>
      <x:c r="C16" s="27" t="n">
        <x:v>0</x:v>
      </x:c>
      <x:c r="D16" s="16" t="str">
        <x:v>Fictional age. Use 0 if no open items.</x:v>
      </x:c>
      <x:c r="E16" s="3"/>
      <x:c r="F16" s="3"/>
      <x:c r="G16" s="3"/>
      <x:c r="H16" s="3"/>
      <x:c r="I16" s="3"/>
      <x:c r="J16" s="3"/>
      <x:c r="K16" s="3"/>
    </x:row>
  </x:sheetData>
  <x:dataValidations count="2">
    <x:dataValidation type="whole" operator="greaterThanOrEqual" sqref="C6:C9">
      <x:formula1>0</x:formula1>
    </x:dataValidation>
    <x:dataValidation type="whole" operator="greaterThanOrEqual" sqref="C13:C16">
      <x:formula1>0</x:formula1>
    </x:dataValidation>
  </x:dataValidations>
  <x:pageMargins left="0.7" right="0.7" top="0.75" bottom="0.75" header="0.3" footer="0.3"/>
</x:worksheet>
</file>